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profiles\M_home\hoehn\Documents\1Arbeitsordner\Dissertationen im Arbeitsordner\"/>
    </mc:Choice>
  </mc:AlternateContent>
  <xr:revisionPtr revIDLastSave="0" documentId="8_{BACF4C6E-6E30-4C60-8201-56D4A730204D}" xr6:coauthVersionLast="36" xr6:coauthVersionMax="36" xr10:uidLastSave="{00000000-0000-0000-0000-000000000000}"/>
  <bookViews>
    <workbookView xWindow="0" yWindow="0" windowWidth="28800" windowHeight="11670" xr2:uid="{78025E82-466A-431F-900B-9D8EE2E205DF}"/>
  </bookViews>
  <sheets>
    <sheet name="Tabelle1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F33" i="1"/>
  <c r="G32" i="1"/>
  <c r="F32" i="1"/>
  <c r="B4" i="1" l="1"/>
  <c r="C33" i="1"/>
  <c r="D33" i="1"/>
  <c r="E33" i="1"/>
  <c r="B33" i="1"/>
  <c r="H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33" i="1" l="1"/>
</calcChain>
</file>

<file path=xl/sharedStrings.xml><?xml version="1.0" encoding="utf-8"?>
<sst xmlns="http://schemas.openxmlformats.org/spreadsheetml/2006/main" count="22" uniqueCount="21">
  <si>
    <t>??? insg.</t>
  </si>
  <si>
    <t>??? Seit 2009</t>
  </si>
  <si>
    <t>??? Deutsche Autorinnen</t>
  </si>
  <si>
    <t>Verhältnis FT/BWT</t>
  </si>
  <si>
    <t>Frauen*anteil</t>
  </si>
  <si>
    <t>!!!</t>
  </si>
  <si>
    <t>BWT</t>
  </si>
  <si>
    <t>FT</t>
  </si>
  <si>
    <t>???</t>
  </si>
  <si>
    <t>Kari Erlhoff</t>
  </si>
  <si>
    <t>Anzahl</t>
  </si>
  <si>
    <t>FT/BWT</t>
  </si>
  <si>
    <t>Anteil weiblicher*Figuren</t>
  </si>
  <si>
    <t>!!! (n=3)</t>
  </si>
  <si>
    <t>??? (n=17)</t>
  </si>
  <si>
    <t>Jahr</t>
  </si>
  <si>
    <t>Anteil weiblicher* Figuren !!!</t>
  </si>
  <si>
    <t>Verhältnis FT/BWT !!!</t>
  </si>
  <si>
    <t>Anteil weiblicher* Figuren ???</t>
  </si>
  <si>
    <t>Verhältnis FT/BWT ???</t>
  </si>
  <si>
    <t>Anteil weiblicher* Figuren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</si>
</sst>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2" fontId="0" fillId="0" borderId="0" xfId="0" applyNumberFormat="1"/>
    <xf numFmtId="164" fontId="0" fillId="0" borderId="0" xfId="0" applyNumberFormat="1"/>
    <xf numFmtId="164" fontId="2" fillId="0" borderId="0" xfId="1" applyNumberFormat="1" applyFont="1"/>
    <xf numFmtId="165" fontId="2" fillId="0" borderId="0" xfId="0" applyNumberFormat="1" applyFont="1"/>
    <xf numFmtId="164" fontId="3" fillId="0" borderId="0" xfId="1" applyNumberFormat="1" applyFont="1"/>
    <xf numFmtId="2" fontId="3" fillId="0" borderId="0" xfId="0" applyNumberFormat="1" applyFont="1"/>
    <xf numFmtId="0" fontId="2" fillId="0" borderId="0" xfId="0" applyFont="1"/>
    <xf numFmtId="0" fontId="4" fillId="0" borderId="0" xfId="0" applyFont="1"/>
    <xf numFmtId="9" fontId="2" fillId="0" borderId="0" xfId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EF6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Verhältnis</a:t>
            </a:r>
            <a:r>
              <a:rPr lang="de-DE" baseline="0"/>
              <a:t> FT/BWT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Tabelle1!$A$3:$A$6</c:f>
              <c:strCache>
                <c:ptCount val="4"/>
                <c:pt idx="0">
                  <c:v>??? insg.</c:v>
                </c:pt>
                <c:pt idx="1">
                  <c:v>??? Seit 2009</c:v>
                </c:pt>
                <c:pt idx="2">
                  <c:v>??? Deutsche Autorinnen</c:v>
                </c:pt>
                <c:pt idx="3">
                  <c:v>!!!</c:v>
                </c:pt>
              </c:strCache>
            </c:strRef>
          </c:cat>
          <c:val>
            <c:numRef>
              <c:f>Tabelle1!$B$3:$B$6</c:f>
              <c:numCache>
                <c:formatCode>0.00</c:formatCode>
                <c:ptCount val="4"/>
                <c:pt idx="0" formatCode="General">
                  <c:v>2.82</c:v>
                </c:pt>
                <c:pt idx="1">
                  <c:v>2.2777777777777777</c:v>
                </c:pt>
                <c:pt idx="2" formatCode="General">
                  <c:v>1.94</c:v>
                </c:pt>
                <c:pt idx="3" formatCode="General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52-4C19-89D3-F73C6A46C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010992"/>
        <c:axId val="436628128"/>
      </c:barChart>
      <c:catAx>
        <c:axId val="49101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6628128"/>
        <c:crosses val="autoZero"/>
        <c:auto val="1"/>
        <c:lblAlgn val="ctr"/>
        <c:lblOffset val="100"/>
        <c:noMultiLvlLbl val="0"/>
      </c:catAx>
      <c:valAx>
        <c:axId val="43662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101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Anteil weiblicher* Figuren (jenseits der Hauptfiguren)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Tabelle1!$A$3:$A$6</c:f>
              <c:strCache>
                <c:ptCount val="4"/>
                <c:pt idx="0">
                  <c:v>??? insg.</c:v>
                </c:pt>
                <c:pt idx="1">
                  <c:v>??? Seit 2009</c:v>
                </c:pt>
                <c:pt idx="2">
                  <c:v>??? Deutsche Autorinnen</c:v>
                </c:pt>
                <c:pt idx="3">
                  <c:v>!!!</c:v>
                </c:pt>
              </c:strCache>
            </c:strRef>
          </c:cat>
          <c:val>
            <c:numRef>
              <c:f>Tabelle1!$C$3:$C$6</c:f>
              <c:numCache>
                <c:formatCode>0.0%</c:formatCode>
                <c:ptCount val="4"/>
                <c:pt idx="0">
                  <c:v>0.31</c:v>
                </c:pt>
                <c:pt idx="1">
                  <c:v>0.32</c:v>
                </c:pt>
                <c:pt idx="2">
                  <c:v>0.371</c:v>
                </c:pt>
                <c:pt idx="3">
                  <c:v>0.38100000000000001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6D-4243-B00D-626C1EB7D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7634224"/>
        <c:axId val="265392096"/>
      </c:barChart>
      <c:catAx>
        <c:axId val="1447634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392096"/>
        <c:crosses val="autoZero"/>
        <c:auto val="1"/>
        <c:lblAlgn val="ctr"/>
        <c:lblOffset val="100"/>
        <c:noMultiLvlLbl val="0"/>
      </c:catAx>
      <c:valAx>
        <c:axId val="26539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7634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Kennzahlen bei Kari Erlhoff nach Serie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Tabelle1!$B$41</c:f>
              <c:strCache>
                <c:ptCount val="1"/>
                <c:pt idx="0">
                  <c:v>Anteil weiblicher*Figuren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Tabelle1!$A$42:$A$43</c:f>
              <c:strCache>
                <c:ptCount val="2"/>
                <c:pt idx="0">
                  <c:v>!!! (n=3)</c:v>
                </c:pt>
                <c:pt idx="1">
                  <c:v>??? (n=17)</c:v>
                </c:pt>
              </c:strCache>
            </c:strRef>
          </c:cat>
          <c:val>
            <c:numRef>
              <c:f>Tabelle1!$B$42:$B$43</c:f>
              <c:numCache>
                <c:formatCode>0.0%</c:formatCode>
                <c:ptCount val="2"/>
                <c:pt idx="0">
                  <c:v>0.55300000000000005</c:v>
                </c:pt>
                <c:pt idx="1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8-453B-B5FA-700789C0E976}"/>
            </c:ext>
          </c:extLst>
        </c:ser>
        <c:ser>
          <c:idx val="1"/>
          <c:order val="1"/>
          <c:tx>
            <c:strRef>
              <c:f>Tabelle1!$C$41</c:f>
              <c:strCache>
                <c:ptCount val="1"/>
                <c:pt idx="0">
                  <c:v>FT/BWT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Tabelle1!$A$42:$A$43</c:f>
              <c:strCache>
                <c:ptCount val="2"/>
                <c:pt idx="0">
                  <c:v>!!! (n=3)</c:v>
                </c:pt>
                <c:pt idx="1">
                  <c:v>??? (n=17)</c:v>
                </c:pt>
              </c:strCache>
            </c:strRef>
          </c:cat>
          <c:val>
            <c:numRef>
              <c:f>Tabelle1!$C$42:$C$43</c:f>
              <c:numCache>
                <c:formatCode>0.0</c:formatCode>
                <c:ptCount val="2"/>
                <c:pt idx="0" formatCode="0.00">
                  <c:v>0.33333333333333331</c:v>
                </c:pt>
                <c:pt idx="1">
                  <c:v>1.5555555555555554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48-453B-B5FA-700789C0E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114591"/>
        <c:axId val="168110111"/>
      </c:barChart>
      <c:catAx>
        <c:axId val="35311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110111"/>
        <c:crosses val="autoZero"/>
        <c:auto val="1"/>
        <c:lblAlgn val="ctr"/>
        <c:lblOffset val="100"/>
        <c:noMultiLvlLbl val="0"/>
      </c:catAx>
      <c:valAx>
        <c:axId val="168110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311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Frauen*anteile nach Serie und Jahr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Tabelle2!$B$1</c:f>
              <c:strCache>
                <c:ptCount val="1"/>
                <c:pt idx="0">
                  <c:v>Anteil weiblicher* Figuren !!!</c:v>
                </c:pt>
              </c:strCache>
            </c:strRef>
          </c:tx>
          <c:spPr>
            <a:ln w="28575" cap="rnd">
              <a:solidFill>
                <a:srgbClr val="EF638E"/>
              </a:solidFill>
              <a:round/>
            </a:ln>
            <a:effectLst/>
          </c:spPr>
          <c:marker>
            <c:symbol val="none"/>
          </c:marker>
          <c:cat>
            <c:numRef>
              <c:f>Tabelle2!$A$2:$A$16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Tabelle2!$B$2:$B$16</c:f>
              <c:numCache>
                <c:formatCode>0.0%</c:formatCode>
                <c:ptCount val="15"/>
                <c:pt idx="0">
                  <c:v>0.36249999999999999</c:v>
                </c:pt>
                <c:pt idx="1">
                  <c:v>0.40259740259740262</c:v>
                </c:pt>
                <c:pt idx="2">
                  <c:v>0.38596491228070173</c:v>
                </c:pt>
                <c:pt idx="3">
                  <c:v>0.29508196721311475</c:v>
                </c:pt>
                <c:pt idx="4">
                  <c:v>0.43478260869565216</c:v>
                </c:pt>
                <c:pt idx="5">
                  <c:v>0.30612244897959184</c:v>
                </c:pt>
                <c:pt idx="6">
                  <c:v>0.36538461538461536</c:v>
                </c:pt>
                <c:pt idx="7">
                  <c:v>0.35555555555555557</c:v>
                </c:pt>
                <c:pt idx="8">
                  <c:v>0.37313432835820898</c:v>
                </c:pt>
                <c:pt idx="9">
                  <c:v>0.34246575342465752</c:v>
                </c:pt>
                <c:pt idx="10">
                  <c:v>0.37878787878787878</c:v>
                </c:pt>
                <c:pt idx="11">
                  <c:v>0.43478260869565216</c:v>
                </c:pt>
                <c:pt idx="12">
                  <c:v>0.38028169014084506</c:v>
                </c:pt>
                <c:pt idx="13">
                  <c:v>0.484375</c:v>
                </c:pt>
                <c:pt idx="14">
                  <c:v>0.38095238095238093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B5-42F9-93EB-C52970CEAD16}"/>
            </c:ext>
          </c:extLst>
        </c:ser>
        <c:ser>
          <c:idx val="1"/>
          <c:order val="1"/>
          <c:tx>
            <c:strRef>
              <c:f>Tabelle2!$E$1</c:f>
              <c:strCache>
                <c:ptCount val="1"/>
                <c:pt idx="0">
                  <c:v>Anteil weiblicher* Figuren ???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Tabelle2!$A$2:$A$16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Tabelle2!$E$2:$E$16</c:f>
              <c:numCache>
                <c:formatCode>0.0%</c:formatCode>
                <c:ptCount val="15"/>
                <c:pt idx="0">
                  <c:v>0.2638888888888889</c:v>
                </c:pt>
                <c:pt idx="1">
                  <c:v>0.21621621621621623</c:v>
                </c:pt>
                <c:pt idx="2">
                  <c:v>0.27272727272727271</c:v>
                </c:pt>
                <c:pt idx="3">
                  <c:v>0.26436781609195403</c:v>
                </c:pt>
                <c:pt idx="4">
                  <c:v>0.23636363636363636</c:v>
                </c:pt>
                <c:pt idx="5">
                  <c:v>0.30379746835443039</c:v>
                </c:pt>
                <c:pt idx="6">
                  <c:v>0.32857142857142857</c:v>
                </c:pt>
                <c:pt idx="7">
                  <c:v>0.29113924050632911</c:v>
                </c:pt>
                <c:pt idx="8">
                  <c:v>0.31818181818181818</c:v>
                </c:pt>
                <c:pt idx="9">
                  <c:v>0.38235294117647056</c:v>
                </c:pt>
                <c:pt idx="10">
                  <c:v>0.33750000000000002</c:v>
                </c:pt>
                <c:pt idx="11">
                  <c:v>0.42105263157894735</c:v>
                </c:pt>
                <c:pt idx="12">
                  <c:v>0.31746031746031744</c:v>
                </c:pt>
                <c:pt idx="13">
                  <c:v>0.30645161290322581</c:v>
                </c:pt>
                <c:pt idx="14">
                  <c:v>0.40816326530612246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B5-42F9-93EB-C52970CEA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3839264"/>
        <c:axId val="2114606992"/>
      </c:lineChart>
      <c:catAx>
        <c:axId val="210383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14606992"/>
        <c:crosses val="autoZero"/>
        <c:auto val="1"/>
        <c:lblAlgn val="ctr"/>
        <c:lblOffset val="100"/>
        <c:noMultiLvlLbl val="0"/>
      </c:catAx>
      <c:valAx>
        <c:axId val="21146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0383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Verhältnis FT/BWT</a:t>
            </a:r>
            <a:r>
              <a:rPr lang="de-DE" baseline="0"/>
              <a:t> nach Serie und Jahr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Tabelle2!$C$1</c:f>
              <c:strCache>
                <c:ptCount val="1"/>
                <c:pt idx="0">
                  <c:v>Verhältnis FT/BWT !!!</c:v>
                </c:pt>
              </c:strCache>
            </c:strRef>
          </c:tx>
          <c:spPr>
            <a:ln w="28575" cap="rnd">
              <a:solidFill>
                <a:srgbClr val="EF638E"/>
              </a:solidFill>
              <a:round/>
            </a:ln>
            <a:effectLst/>
          </c:spPr>
          <c:marker>
            <c:symbol val="none"/>
          </c:marker>
          <c:cat>
            <c:numRef>
              <c:f>Tabelle2!$A$2:$A$16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Tabelle2!$C$2:$C$16</c:f>
              <c:numCache>
                <c:formatCode>0.00</c:formatCode>
                <c:ptCount val="15"/>
                <c:pt idx="0">
                  <c:v>1.3333333333333335</c:v>
                </c:pt>
                <c:pt idx="1">
                  <c:v>1.6666666666666667</c:v>
                </c:pt>
                <c:pt idx="2">
                  <c:v>1</c:v>
                </c:pt>
                <c:pt idx="3">
                  <c:v>1.6666666666666667</c:v>
                </c:pt>
                <c:pt idx="4">
                  <c:v>0.79999999999999993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2.5</c:v>
                </c:pt>
                <c:pt idx="9">
                  <c:v>2.3333333333333335</c:v>
                </c:pt>
                <c:pt idx="10">
                  <c:v>1.3333333333333333</c:v>
                </c:pt>
                <c:pt idx="11">
                  <c:v>1</c:v>
                </c:pt>
                <c:pt idx="12">
                  <c:v>1.6666666666666667</c:v>
                </c:pt>
                <c:pt idx="13">
                  <c:v>1</c:v>
                </c:pt>
                <c:pt idx="14">
                  <c:v>1.3333333333333333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BE-4D93-9EFB-CA0B9468D526}"/>
            </c:ext>
          </c:extLst>
        </c:ser>
        <c:ser>
          <c:idx val="1"/>
          <c:order val="1"/>
          <c:tx>
            <c:strRef>
              <c:f>Tabelle2!$F$1</c:f>
              <c:strCache>
                <c:ptCount val="1"/>
                <c:pt idx="0">
                  <c:v>Verhältnis FT/BWT ???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Tabelle2!$A$2:$A$16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Tabelle2!$F$2:$F$16</c:f>
              <c:numCache>
                <c:formatCode>0.00</c:formatCode>
                <c:ptCount val="15"/>
                <c:pt idx="0">
                  <c:v>3.5</c:v>
                </c:pt>
                <c:pt idx="1">
                  <c:v>4</c:v>
                </c:pt>
                <c:pt idx="2">
                  <c:v>3.5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1.6666666666666667</c:v>
                </c:pt>
                <c:pt idx="7">
                  <c:v>3</c:v>
                </c:pt>
                <c:pt idx="8">
                  <c:v>1.6666666666666701</c:v>
                </c:pt>
                <c:pt idx="9">
                  <c:v>1</c:v>
                </c:pt>
                <c:pt idx="10">
                  <c:v>3</c:v>
                </c:pt>
                <c:pt idx="11">
                  <c:v>0.74999999999999989</c:v>
                </c:pt>
                <c:pt idx="12">
                  <c:v>1.6666666666666667</c:v>
                </c:pt>
                <c:pt idx="13">
                  <c:v>2</c:v>
                </c:pt>
                <c:pt idx="14">
                  <c:v>1.4999999999999998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BE-4D93-9EFB-CA0B9468D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1629568"/>
        <c:axId val="2122274240"/>
      </c:lineChart>
      <c:catAx>
        <c:axId val="174162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2274240"/>
        <c:crosses val="autoZero"/>
        <c:auto val="1"/>
        <c:lblAlgn val="ctr"/>
        <c:lblOffset val="100"/>
        <c:noMultiLvlLbl val="0"/>
      </c:catAx>
      <c:valAx>
        <c:axId val="212227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162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238126</xdr:colOff>
      <xdr:row>0</xdr:row>
      <xdr:rowOff>109537</xdr:rowOff>
    </xdr:from>
    <xdr:to>
      <xdr:col>6</xdr:col>
      <xdr:colOff>447676</xdr:colOff>
      <xdr:row>14</xdr:row>
      <xdr:rowOff>185737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E7BDC79-ED11-49BD-766F-6ECBABF67B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566737</xdr:colOff>
      <xdr:row>0</xdr:row>
      <xdr:rowOff>109537</xdr:rowOff>
    </xdr:from>
    <xdr:to>
      <xdr:col>10</xdr:col>
      <xdr:colOff>333375</xdr:colOff>
      <xdr:row>14</xdr:row>
      <xdr:rowOff>185737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B1689F0-7B8C-537A-B21C-9E0F946465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632460</xdr:colOff>
      <xdr:row>36</xdr:row>
      <xdr:rowOff>0</xdr:rowOff>
    </xdr:from>
    <xdr:to>
      <xdr:col>10</xdr:col>
      <xdr:colOff>449580</xdr:colOff>
      <xdr:row>51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A0867F69-7F11-FB01-15FD-F803F0BAFA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19</xdr:row>
      <xdr:rowOff>125730</xdr:rowOff>
    </xdr:from>
    <xdr:to>
      <xdr:col>5</xdr:col>
      <xdr:colOff>739140</xdr:colOff>
      <xdr:row>34</xdr:row>
      <xdr:rowOff>125730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C35B36E-227D-1ADA-5041-479AE8C940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</xdr:colOff>
      <xdr:row>19</xdr:row>
      <xdr:rowOff>118110</xdr:rowOff>
    </xdr:from>
    <xdr:to>
      <xdr:col>11</xdr:col>
      <xdr:colOff>632460</xdr:colOff>
      <xdr:row>34</xdr:row>
      <xdr:rowOff>118110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6BD5B03-CE9E-9D32-2176-971BC6EBA2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0CE1-520A-44C6-9617-0C1EC7835E4D}">
  <dimension ref="A1:H43"/>
  <sheetViews>
    <sheetView tabSelected="1" workbookViewId="0">
      <selection activeCell="M13" sqref="M13"/>
    </sheetView>
  </sheetViews>
  <sheetFormatPr baseColWidth="10" defaultRowHeight="15" x14ac:dyDescent="0.25"/>
  <cols>
    <col min="1" max="1" width="23" customWidth="1"/>
    <col min="2" max="2" width="16.42578125" customWidth="1"/>
  </cols>
  <sheetData>
    <row r="1" spans="1:3" x14ac:dyDescent="0.25">
      <c r="B1" s="8" t="s">
        <v>3</v>
      </c>
      <c r="C1" s="8" t="s">
        <v>4</v>
      </c>
    </row>
    <row r="3" spans="1:3" x14ac:dyDescent="0.25">
      <c r="A3" s="8" t="s">
        <v>0</v>
      </c>
      <c r="B3">
        <v>2.82</v>
      </c>
      <c r="C3" s="3">
        <v>0.31</v>
      </c>
    </row>
    <row r="4" spans="1:3" x14ac:dyDescent="0.25">
      <c r="A4" s="8" t="s">
        <v>1</v>
      </c>
      <c r="B4" s="2">
        <f>G33/F33</f>
        <v>2.2777777777777777</v>
      </c>
      <c r="C4" s="3">
        <v>0.32</v>
      </c>
    </row>
    <row r="5" spans="1:3" x14ac:dyDescent="0.25">
      <c r="A5" s="8" t="s">
        <v>2</v>
      </c>
      <c r="B5">
        <v>1.94</v>
      </c>
      <c r="C5" s="3">
        <v>0.371</v>
      </c>
    </row>
    <row r="6" spans="1:3" x14ac:dyDescent="0.25">
      <c r="A6" s="8" t="s">
        <v>5</v>
      </c>
      <c r="B6">
        <v>1.4</v>
      </c>
      <c r="C6" s="3">
        <v>0.38100000000000001</v>
      </c>
    </row>
    <row r="17" spans="1:8" s="8" customFormat="1" x14ac:dyDescent="0.25">
      <c r="A17" s="8" t="s">
        <v>8</v>
      </c>
      <c r="F17" s="8" t="s">
        <v>6</v>
      </c>
      <c r="G17" s="8" t="s">
        <v>7</v>
      </c>
      <c r="H17" s="8" t="s">
        <v>20</v>
      </c>
    </row>
    <row r="18" spans="1:8" x14ac:dyDescent="0.25">
      <c r="A18">
        <v>2009</v>
      </c>
      <c r="B18">
        <v>1</v>
      </c>
      <c r="C18">
        <v>3</v>
      </c>
      <c r="D18" s="9">
        <v>53</v>
      </c>
      <c r="E18" s="9">
        <v>19</v>
      </c>
      <c r="F18" s="1">
        <f>2/8</f>
        <v>0.25</v>
      </c>
      <c r="G18" s="1">
        <f>7/8</f>
        <v>0.875</v>
      </c>
      <c r="H18" s="1">
        <f t="shared" ref="H18:H33" si="0">(C18+E18)/(B18+C18+D18+E18)</f>
        <v>0.28947368421052633</v>
      </c>
    </row>
    <row r="19" spans="1:8" x14ac:dyDescent="0.25">
      <c r="A19">
        <v>2010</v>
      </c>
      <c r="B19">
        <v>1</v>
      </c>
      <c r="C19">
        <v>2</v>
      </c>
      <c r="D19" s="9">
        <v>58</v>
      </c>
      <c r="E19" s="9">
        <v>16</v>
      </c>
      <c r="F19" s="1">
        <f>2/8</f>
        <v>0.25</v>
      </c>
      <c r="G19" s="1">
        <f>8/8</f>
        <v>1</v>
      </c>
      <c r="H19" s="1">
        <f t="shared" si="0"/>
        <v>0.23376623376623376</v>
      </c>
    </row>
    <row r="20" spans="1:8" x14ac:dyDescent="0.25">
      <c r="A20">
        <v>2011</v>
      </c>
      <c r="B20">
        <v>7</v>
      </c>
      <c r="C20">
        <v>2</v>
      </c>
      <c r="D20" s="9">
        <v>56</v>
      </c>
      <c r="E20" s="9">
        <v>21</v>
      </c>
      <c r="F20" s="1">
        <f>2/7</f>
        <v>0.2857142857142857</v>
      </c>
      <c r="G20" s="1">
        <f>7/7</f>
        <v>1</v>
      </c>
      <c r="H20" s="1">
        <f t="shared" si="0"/>
        <v>0.26744186046511625</v>
      </c>
    </row>
    <row r="21" spans="1:8" x14ac:dyDescent="0.25">
      <c r="A21">
        <v>2012</v>
      </c>
      <c r="B21">
        <v>5</v>
      </c>
      <c r="C21">
        <v>4</v>
      </c>
      <c r="D21" s="9">
        <v>64</v>
      </c>
      <c r="E21" s="9">
        <v>23</v>
      </c>
      <c r="F21" s="1">
        <f>2/8</f>
        <v>0.25</v>
      </c>
      <c r="G21" s="1">
        <f>8/8</f>
        <v>1</v>
      </c>
      <c r="H21" s="1">
        <f t="shared" si="0"/>
        <v>0.28125</v>
      </c>
    </row>
    <row r="22" spans="1:8" x14ac:dyDescent="0.25">
      <c r="A22">
        <v>2013</v>
      </c>
      <c r="B22">
        <v>3</v>
      </c>
      <c r="C22">
        <v>1</v>
      </c>
      <c r="D22" s="9">
        <v>42</v>
      </c>
      <c r="E22" s="9">
        <v>13</v>
      </c>
      <c r="F22" s="1">
        <f>2/7</f>
        <v>0.2857142857142857</v>
      </c>
      <c r="G22" s="1">
        <f>6/7</f>
        <v>0.8571428571428571</v>
      </c>
      <c r="H22" s="1">
        <f t="shared" si="0"/>
        <v>0.23728813559322035</v>
      </c>
    </row>
    <row r="23" spans="1:8" x14ac:dyDescent="0.25">
      <c r="A23">
        <v>2014</v>
      </c>
      <c r="B23">
        <v>3</v>
      </c>
      <c r="C23">
        <v>9</v>
      </c>
      <c r="D23" s="9">
        <v>55</v>
      </c>
      <c r="E23" s="9">
        <v>24</v>
      </c>
      <c r="F23" s="1">
        <f>2/7</f>
        <v>0.2857142857142857</v>
      </c>
      <c r="G23" s="1">
        <f>6/7</f>
        <v>0.8571428571428571</v>
      </c>
      <c r="H23" s="1">
        <f t="shared" si="0"/>
        <v>0.36263736263736263</v>
      </c>
    </row>
    <row r="24" spans="1:8" x14ac:dyDescent="0.25">
      <c r="A24">
        <v>2015</v>
      </c>
      <c r="B24">
        <v>3</v>
      </c>
      <c r="C24">
        <v>3</v>
      </c>
      <c r="D24" s="9">
        <v>47</v>
      </c>
      <c r="E24" s="9">
        <v>23</v>
      </c>
      <c r="F24" s="1">
        <f>3/6</f>
        <v>0.5</v>
      </c>
      <c r="G24" s="1">
        <f>5/6</f>
        <v>0.83333333333333337</v>
      </c>
      <c r="H24" s="1">
        <f t="shared" si="0"/>
        <v>0.34210526315789475</v>
      </c>
    </row>
    <row r="25" spans="1:8" x14ac:dyDescent="0.25">
      <c r="A25">
        <v>2016</v>
      </c>
      <c r="B25">
        <v>7</v>
      </c>
      <c r="C25">
        <v>4</v>
      </c>
      <c r="D25" s="9">
        <v>56</v>
      </c>
      <c r="E25" s="9">
        <v>23</v>
      </c>
      <c r="F25" s="1">
        <f>2/6</f>
        <v>0.33333333333333331</v>
      </c>
      <c r="G25" s="1">
        <f>6/6</f>
        <v>1</v>
      </c>
      <c r="H25" s="1">
        <f t="shared" si="0"/>
        <v>0.3</v>
      </c>
    </row>
    <row r="26" spans="1:8" x14ac:dyDescent="0.25">
      <c r="A26">
        <v>2017</v>
      </c>
      <c r="B26">
        <v>0</v>
      </c>
      <c r="C26">
        <v>2</v>
      </c>
      <c r="D26" s="9">
        <v>45</v>
      </c>
      <c r="E26" s="9">
        <v>21</v>
      </c>
      <c r="F26" s="1">
        <f>3/6</f>
        <v>0.5</v>
      </c>
      <c r="G26" s="1">
        <f>5/6</f>
        <v>0.83333333333333337</v>
      </c>
      <c r="H26" s="1">
        <f t="shared" si="0"/>
        <v>0.33823529411764708</v>
      </c>
    </row>
    <row r="27" spans="1:8" x14ac:dyDescent="0.25">
      <c r="A27">
        <v>2018</v>
      </c>
      <c r="B27">
        <v>3</v>
      </c>
      <c r="C27">
        <v>3</v>
      </c>
      <c r="D27" s="9">
        <v>42</v>
      </c>
      <c r="E27" s="9">
        <v>26</v>
      </c>
      <c r="F27" s="1">
        <f>3/6</f>
        <v>0.5</v>
      </c>
      <c r="G27" s="1">
        <f>3/6</f>
        <v>0.5</v>
      </c>
      <c r="H27" s="1">
        <f t="shared" si="0"/>
        <v>0.39189189189189189</v>
      </c>
    </row>
    <row r="28" spans="1:8" x14ac:dyDescent="0.25">
      <c r="A28">
        <v>2019</v>
      </c>
      <c r="B28">
        <v>2</v>
      </c>
      <c r="C28">
        <v>2</v>
      </c>
      <c r="D28" s="9">
        <v>53</v>
      </c>
      <c r="E28" s="9">
        <v>27</v>
      </c>
      <c r="F28" s="1">
        <f>2/6</f>
        <v>0.33333333333333331</v>
      </c>
      <c r="G28" s="1">
        <f>6/6</f>
        <v>1</v>
      </c>
      <c r="H28" s="1">
        <f t="shared" si="0"/>
        <v>0.34523809523809523</v>
      </c>
    </row>
    <row r="29" spans="1:8" x14ac:dyDescent="0.25">
      <c r="A29">
        <v>2020</v>
      </c>
      <c r="B29">
        <v>3</v>
      </c>
      <c r="C29">
        <v>3</v>
      </c>
      <c r="D29" s="9">
        <v>22</v>
      </c>
      <c r="E29" s="9">
        <v>16</v>
      </c>
      <c r="F29" s="1">
        <f>4/5</f>
        <v>0.8</v>
      </c>
      <c r="G29" s="1">
        <f>3/5</f>
        <v>0.6</v>
      </c>
      <c r="H29" s="1">
        <f t="shared" si="0"/>
        <v>0.43181818181818182</v>
      </c>
    </row>
    <row r="30" spans="1:8" x14ac:dyDescent="0.25">
      <c r="A30">
        <v>2021</v>
      </c>
      <c r="B30">
        <v>2</v>
      </c>
      <c r="C30">
        <v>2</v>
      </c>
      <c r="D30" s="9">
        <v>43</v>
      </c>
      <c r="E30" s="9">
        <v>20</v>
      </c>
      <c r="F30" s="1">
        <f>3/6</f>
        <v>0.5</v>
      </c>
      <c r="G30" s="1">
        <f>5/6</f>
        <v>0.83333333333333337</v>
      </c>
      <c r="H30" s="1">
        <f t="shared" si="0"/>
        <v>0.32835820895522388</v>
      </c>
    </row>
    <row r="31" spans="1:8" x14ac:dyDescent="0.25">
      <c r="A31">
        <v>2022</v>
      </c>
      <c r="B31">
        <v>0</v>
      </c>
      <c r="C31">
        <v>2</v>
      </c>
      <c r="D31" s="9">
        <v>43</v>
      </c>
      <c r="E31" s="9">
        <v>19</v>
      </c>
      <c r="F31" s="1">
        <f>2/6</f>
        <v>0.33333333333333331</v>
      </c>
      <c r="G31" s="1">
        <f>4/6</f>
        <v>0.66666666666666663</v>
      </c>
      <c r="H31" s="1">
        <f t="shared" si="0"/>
        <v>0.328125</v>
      </c>
    </row>
    <row r="32" spans="1:8" x14ac:dyDescent="0.25">
      <c r="A32">
        <v>2023</v>
      </c>
      <c r="B32">
        <v>1</v>
      </c>
      <c r="C32">
        <v>0</v>
      </c>
      <c r="D32" s="9">
        <v>29</v>
      </c>
      <c r="E32" s="9">
        <v>20</v>
      </c>
      <c r="F32" s="1">
        <f>2/5</f>
        <v>0.4</v>
      </c>
      <c r="G32" s="1">
        <f>3/5</f>
        <v>0.6</v>
      </c>
      <c r="H32" s="1">
        <f t="shared" si="0"/>
        <v>0.4</v>
      </c>
    </row>
    <row r="33" spans="1:8" s="8" customFormat="1" x14ac:dyDescent="0.25">
      <c r="A33" s="8" t="s">
        <v>1</v>
      </c>
      <c r="B33" s="8">
        <f>SUM(B18:B32)</f>
        <v>41</v>
      </c>
      <c r="C33" s="8">
        <f t="shared" ref="C33:E33" si="1">SUM(C18:C32)</f>
        <v>42</v>
      </c>
      <c r="D33" s="8">
        <f t="shared" si="1"/>
        <v>708</v>
      </c>
      <c r="E33" s="8">
        <f t="shared" si="1"/>
        <v>311</v>
      </c>
      <c r="F33" s="10">
        <f>36/97</f>
        <v>0.37113402061855671</v>
      </c>
      <c r="G33" s="10">
        <f>82/97</f>
        <v>0.84536082474226804</v>
      </c>
      <c r="H33" s="4">
        <f t="shared" si="0"/>
        <v>0.32032667876588022</v>
      </c>
    </row>
    <row r="41" spans="1:8" x14ac:dyDescent="0.25">
      <c r="A41" t="s">
        <v>9</v>
      </c>
      <c r="B41" t="s">
        <v>12</v>
      </c>
      <c r="C41" t="s">
        <v>11</v>
      </c>
      <c r="D41" t="s">
        <v>10</v>
      </c>
    </row>
    <row r="42" spans="1:8" x14ac:dyDescent="0.25">
      <c r="A42" t="s">
        <v>13</v>
      </c>
      <c r="B42" s="6">
        <v>0.55300000000000005</v>
      </c>
      <c r="C42" s="7">
        <v>0.33333333333333331</v>
      </c>
      <c r="D42">
        <v>3</v>
      </c>
    </row>
    <row r="43" spans="1:8" x14ac:dyDescent="0.25">
      <c r="A43" t="s">
        <v>14</v>
      </c>
      <c r="B43" s="4">
        <v>0.38461538461538464</v>
      </c>
      <c r="C43" s="5">
        <v>1.5555555555555554</v>
      </c>
      <c r="D43">
        <v>17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A8946-A4A9-4002-AFC8-C9F9C4CD410D}">
  <dimension ref="A1:F16"/>
  <sheetViews>
    <sheetView topLeftCell="A11" workbookViewId="0">
      <selection activeCell="K17" sqref="K17"/>
    </sheetView>
  </sheetViews>
  <sheetFormatPr baseColWidth="10" defaultRowHeight="15" x14ac:dyDescent="0.25"/>
  <sheetData>
    <row r="1" spans="1:6" s="8" customFormat="1" x14ac:dyDescent="0.25">
      <c r="A1" s="8" t="s">
        <v>15</v>
      </c>
      <c r="B1" s="4" t="s">
        <v>16</v>
      </c>
      <c r="C1" s="8" t="s">
        <v>17</v>
      </c>
      <c r="E1" s="8" t="s">
        <v>18</v>
      </c>
      <c r="F1" s="8" t="s">
        <v>19</v>
      </c>
    </row>
    <row r="2" spans="1:6" x14ac:dyDescent="0.25">
      <c r="A2" s="8">
        <v>2009</v>
      </c>
      <c r="B2" s="1">
        <v>0.36249999999999999</v>
      </c>
      <c r="C2" s="2">
        <v>1.3333333333333335</v>
      </c>
      <c r="E2" s="1">
        <v>0.2638888888888889</v>
      </c>
      <c r="F2" s="2">
        <v>3.5</v>
      </c>
    </row>
    <row r="3" spans="1:6" x14ac:dyDescent="0.25">
      <c r="A3" s="8">
        <v>2010</v>
      </c>
      <c r="B3" s="1">
        <v>0.40259740259740262</v>
      </c>
      <c r="C3" s="2">
        <v>1.6666666666666667</v>
      </c>
      <c r="E3" s="1">
        <v>0.21621621621621623</v>
      </c>
      <c r="F3" s="2">
        <v>4</v>
      </c>
    </row>
    <row r="4" spans="1:6" x14ac:dyDescent="0.25">
      <c r="A4" s="8">
        <v>2011</v>
      </c>
      <c r="B4" s="1">
        <v>0.38596491228070173</v>
      </c>
      <c r="C4" s="2">
        <v>1</v>
      </c>
      <c r="E4" s="1">
        <v>0.27272727272727271</v>
      </c>
      <c r="F4" s="2">
        <v>3.5</v>
      </c>
    </row>
    <row r="5" spans="1:6" x14ac:dyDescent="0.25">
      <c r="A5" s="8">
        <v>2012</v>
      </c>
      <c r="B5" s="1">
        <v>0.29508196721311475</v>
      </c>
      <c r="C5" s="2">
        <v>1.6666666666666667</v>
      </c>
      <c r="E5" s="1">
        <v>0.26436781609195403</v>
      </c>
      <c r="F5" s="2">
        <v>4</v>
      </c>
    </row>
    <row r="6" spans="1:6" x14ac:dyDescent="0.25">
      <c r="A6" s="8">
        <v>2013</v>
      </c>
      <c r="B6" s="1">
        <v>0.43478260869565216</v>
      </c>
      <c r="C6" s="2">
        <v>0.79999999999999993</v>
      </c>
      <c r="E6" s="1">
        <v>0.23636363636363636</v>
      </c>
      <c r="F6" s="2">
        <v>3</v>
      </c>
    </row>
    <row r="7" spans="1:6" x14ac:dyDescent="0.25">
      <c r="A7" s="8">
        <v>2014</v>
      </c>
      <c r="B7" s="1">
        <v>0.30612244897959184</v>
      </c>
      <c r="C7" s="2">
        <v>2</v>
      </c>
      <c r="E7" s="1">
        <v>0.30379746835443039</v>
      </c>
      <c r="F7" s="2">
        <v>3</v>
      </c>
    </row>
    <row r="8" spans="1:6" x14ac:dyDescent="0.25">
      <c r="A8" s="8">
        <v>2015</v>
      </c>
      <c r="B8" s="1">
        <v>0.36538461538461536</v>
      </c>
      <c r="C8" s="2">
        <v>2</v>
      </c>
      <c r="E8" s="1">
        <v>0.32857142857142857</v>
      </c>
      <c r="F8" s="2">
        <v>1.6666666666666667</v>
      </c>
    </row>
    <row r="9" spans="1:6" x14ac:dyDescent="0.25">
      <c r="A9" s="8">
        <v>2016</v>
      </c>
      <c r="B9" s="1">
        <v>0.35555555555555557</v>
      </c>
      <c r="C9" s="2">
        <v>1</v>
      </c>
      <c r="E9" s="1">
        <v>0.29113924050632911</v>
      </c>
      <c r="F9" s="2">
        <v>3</v>
      </c>
    </row>
    <row r="10" spans="1:6" x14ac:dyDescent="0.25">
      <c r="A10" s="8">
        <v>2017</v>
      </c>
      <c r="B10" s="1">
        <v>0.37313432835820898</v>
      </c>
      <c r="C10" s="2">
        <v>2.5</v>
      </c>
      <c r="E10" s="1">
        <v>0.31818181818181818</v>
      </c>
      <c r="F10" s="2">
        <v>1.6666666666666701</v>
      </c>
    </row>
    <row r="11" spans="1:6" x14ac:dyDescent="0.25">
      <c r="A11" s="8">
        <v>2018</v>
      </c>
      <c r="B11" s="1">
        <v>0.34246575342465752</v>
      </c>
      <c r="C11" s="2">
        <v>2.3333333333333335</v>
      </c>
      <c r="E11" s="1">
        <v>0.38235294117647056</v>
      </c>
      <c r="F11" s="2">
        <v>1</v>
      </c>
    </row>
    <row r="12" spans="1:6" x14ac:dyDescent="0.25">
      <c r="A12" s="8">
        <v>2019</v>
      </c>
      <c r="B12" s="1">
        <v>0.37878787878787878</v>
      </c>
      <c r="C12" s="2">
        <v>1.3333333333333333</v>
      </c>
      <c r="E12" s="1">
        <v>0.33750000000000002</v>
      </c>
      <c r="F12" s="2">
        <v>3</v>
      </c>
    </row>
    <row r="13" spans="1:6" x14ac:dyDescent="0.25">
      <c r="A13" s="8">
        <v>2020</v>
      </c>
      <c r="B13" s="1">
        <v>0.43478260869565216</v>
      </c>
      <c r="C13" s="2">
        <v>1</v>
      </c>
      <c r="E13" s="1">
        <v>0.42105263157894735</v>
      </c>
      <c r="F13" s="2">
        <v>0.74999999999999989</v>
      </c>
    </row>
    <row r="14" spans="1:6" x14ac:dyDescent="0.25">
      <c r="A14" s="8">
        <v>2021</v>
      </c>
      <c r="B14" s="1">
        <v>0.38028169014084506</v>
      </c>
      <c r="C14" s="2">
        <v>1.6666666666666667</v>
      </c>
      <c r="E14" s="1">
        <v>0.31746031746031744</v>
      </c>
      <c r="F14" s="2">
        <v>1.6666666666666667</v>
      </c>
    </row>
    <row r="15" spans="1:6" x14ac:dyDescent="0.25">
      <c r="A15" s="8">
        <v>2022</v>
      </c>
      <c r="B15" s="1">
        <v>0.484375</v>
      </c>
      <c r="C15" s="2">
        <v>1</v>
      </c>
      <c r="E15" s="1">
        <v>0.30645161290322581</v>
      </c>
      <c r="F15" s="2">
        <v>2</v>
      </c>
    </row>
    <row r="16" spans="1:6" x14ac:dyDescent="0.25">
      <c r="A16" s="8">
        <v>2023</v>
      </c>
      <c r="B16" s="1">
        <v>0.38095238095238093</v>
      </c>
      <c r="C16" s="2">
        <v>1.3333333333333333</v>
      </c>
      <c r="E16" s="1">
        <v>0.40816326530612246</v>
      </c>
      <c r="F16" s="2">
        <v>1.4999999999999998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schuh</dc:creator>
  <cp:lastModifiedBy>Höhn Claudia</cp:lastModifiedBy>
  <dcterms:created xsi:type="dcterms:W3CDTF">2023-10-03T10:27:07Z</dcterms:created>
  <dcterms:modified xsi:type="dcterms:W3CDTF">2025-06-05T10:58:39Z</dcterms:modified>
</cp:coreProperties>
</file>